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情報リテラシー１火曜日\"/>
    </mc:Choice>
  </mc:AlternateContent>
  <xr:revisionPtr revIDLastSave="0" documentId="13_ncr:1_{61D58DB5-4F8C-4170-97C8-4B9C5EA6B67A}" xr6:coauthVersionLast="43" xr6:coauthVersionMax="43" xr10:uidLastSave="{00000000-0000-0000-0000-000000000000}"/>
  <bookViews>
    <workbookView xWindow="1050" yWindow="240" windowWidth="18525" windowHeight="15165" xr2:uid="{00000000-000D-0000-FFFF-FFFF00000000}"/>
  </bookViews>
  <sheets>
    <sheet name="問題4" sheetId="1" r:id="rId1"/>
    <sheet name="問題5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2" i="1" l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F3" i="2" l="1"/>
  <c r="F5" i="2"/>
  <c r="F4" i="2"/>
  <c r="F6" i="2" s="1"/>
  <c r="B50" i="1"/>
  <c r="B58" i="1" s="1"/>
  <c r="B51" i="1"/>
  <c r="B52" i="1"/>
  <c r="B53" i="1"/>
  <c r="B54" i="1"/>
  <c r="B55" i="1"/>
  <c r="B56" i="1"/>
  <c r="B57" i="1"/>
  <c r="K7" i="1"/>
  <c r="K6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5" i="1"/>
  <c r="C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5" i="1"/>
  <c r="H5" i="1"/>
  <c r="C50" i="1" s="1"/>
  <c r="H6" i="1"/>
  <c r="C54" i="1" s="1"/>
  <c r="H7" i="1"/>
  <c r="C55" i="1" s="1"/>
  <c r="H8" i="1"/>
  <c r="C52" i="1" s="1"/>
  <c r="H9" i="1"/>
  <c r="H10" i="1"/>
  <c r="H11" i="1"/>
  <c r="C56" i="1" s="1"/>
  <c r="H12" i="1"/>
  <c r="H13" i="1"/>
  <c r="C53" i="1" s="1"/>
  <c r="H14" i="1"/>
  <c r="H15" i="1"/>
  <c r="H16" i="1"/>
  <c r="H17" i="1"/>
  <c r="H18" i="1"/>
  <c r="C51" i="1" s="1"/>
  <c r="H19" i="1"/>
  <c r="H20" i="1"/>
  <c r="H21" i="1"/>
  <c r="C57" i="1" s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B61" i="1" s="1"/>
  <c r="H37" i="1"/>
  <c r="H38" i="1"/>
  <c r="H39" i="1"/>
  <c r="H40" i="1"/>
  <c r="H41" i="1"/>
  <c r="H42" i="1"/>
  <c r="F46" i="1"/>
  <c r="F45" i="1"/>
  <c r="F44" i="1"/>
  <c r="F43" i="1"/>
  <c r="D52" i="1" l="1"/>
  <c r="D51" i="1"/>
  <c r="D53" i="1"/>
  <c r="D50" i="1"/>
  <c r="C58" i="1"/>
  <c r="D58" i="1" s="1"/>
  <c r="D57" i="1" l="1"/>
  <c r="D55" i="1"/>
  <c r="D54" i="1"/>
  <c r="D56" i="1"/>
</calcChain>
</file>

<file path=xl/sharedStrings.xml><?xml version="1.0" encoding="utf-8"?>
<sst xmlns="http://schemas.openxmlformats.org/spreadsheetml/2006/main" count="193" uniqueCount="98">
  <si>
    <t>ノート</t>
  </si>
  <si>
    <t>日産</t>
  </si>
  <si>
    <t>セレナ</t>
  </si>
  <si>
    <t>プリウス</t>
  </si>
  <si>
    <t>トヨタ</t>
  </si>
  <si>
    <t>シエンタ</t>
  </si>
  <si>
    <t>ヴォクシー</t>
  </si>
  <si>
    <t>フリード</t>
  </si>
  <si>
    <t>ホンダ</t>
  </si>
  <si>
    <t>カローラ</t>
  </si>
  <si>
    <t>ヴィッツ</t>
  </si>
  <si>
    <t>ルーミー</t>
  </si>
  <si>
    <t>アルファード</t>
  </si>
  <si>
    <t>フィット</t>
  </si>
  <si>
    <t>タンク</t>
  </si>
  <si>
    <t>Ｃ－ＨＲ</t>
  </si>
  <si>
    <t>ヴェゼル</t>
  </si>
  <si>
    <t>ステップワゴン</t>
  </si>
  <si>
    <t>クラウン</t>
  </si>
  <si>
    <t>エクストレイル</t>
  </si>
  <si>
    <t>ノア</t>
  </si>
  <si>
    <t>ソリオ</t>
  </si>
  <si>
    <t>スズキ</t>
  </si>
  <si>
    <t>パッソ</t>
  </si>
  <si>
    <t>ヴェルファイア</t>
  </si>
  <si>
    <t>インプレッサ</t>
  </si>
  <si>
    <t>エスクァイア</t>
  </si>
  <si>
    <t>ＣＸ－５</t>
  </si>
  <si>
    <t>マツダ</t>
  </si>
  <si>
    <t>ダイハツ</t>
  </si>
  <si>
    <t>ハリアー</t>
  </si>
  <si>
    <t>三菱</t>
  </si>
  <si>
    <t>出典　一般社団法人日本自動車販売協会連合会</t>
    <rPh sb="0" eb="2">
      <t>シュッテン</t>
    </rPh>
    <phoneticPr fontId="1"/>
  </si>
  <si>
    <t>軽自動車</t>
    <rPh sb="0" eb="4">
      <t>ケイジドウシャ</t>
    </rPh>
    <phoneticPr fontId="1"/>
  </si>
  <si>
    <t>区分</t>
    <rPh sb="0" eb="2">
      <t>クブン</t>
    </rPh>
    <phoneticPr fontId="1"/>
  </si>
  <si>
    <t>トヨタ</t>
    <phoneticPr fontId="1"/>
  </si>
  <si>
    <t>日産</t>
    <rPh sb="0" eb="2">
      <t>ニッサン</t>
    </rPh>
    <phoneticPr fontId="1"/>
  </si>
  <si>
    <t>ホンダ</t>
    <phoneticPr fontId="1"/>
  </si>
  <si>
    <t>スバル</t>
  </si>
  <si>
    <t>スバル</t>
    <phoneticPr fontId="1"/>
  </si>
  <si>
    <t>マツダ</t>
    <phoneticPr fontId="1"/>
  </si>
  <si>
    <t>三菱</t>
    <rPh sb="0" eb="2">
      <t>ミツビシ</t>
    </rPh>
    <phoneticPr fontId="1"/>
  </si>
  <si>
    <t>スズキ</t>
    <phoneticPr fontId="1"/>
  </si>
  <si>
    <t>ダイハツ</t>
    <phoneticPr fontId="1"/>
  </si>
  <si>
    <t>合計</t>
    <rPh sb="0" eb="2">
      <t>ゴウケイ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</si>
  <si>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</si>
  <si>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</si>
  <si>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トール</t>
    <phoneticPr fontId="1"/>
  </si>
  <si>
    <t>ハッチバック</t>
    <phoneticPr fontId="1"/>
  </si>
  <si>
    <t>ミニバン</t>
    <phoneticPr fontId="1"/>
  </si>
  <si>
    <t>セダン</t>
    <phoneticPr fontId="1"/>
  </si>
  <si>
    <t>SUV</t>
    <phoneticPr fontId="1"/>
  </si>
  <si>
    <t>ボディタイプ</t>
    <phoneticPr fontId="1"/>
  </si>
  <si>
    <t>スライドドア</t>
    <phoneticPr fontId="1"/>
  </si>
  <si>
    <t>有</t>
    <rPh sb="0" eb="1">
      <t>ア</t>
    </rPh>
    <phoneticPr fontId="1"/>
  </si>
  <si>
    <t>出典　一般社団法人 全国軽自動車協会連合会</t>
    <rPh sb="0" eb="2">
      <t>シュッテン</t>
    </rPh>
    <phoneticPr fontId="1"/>
  </si>
  <si>
    <t>2019年1月-2月乗用車・軽自動車販売台数</t>
    <rPh sb="4" eb="5">
      <t>ネン</t>
    </rPh>
    <rPh sb="6" eb="7">
      <t>ガツ</t>
    </rPh>
    <rPh sb="9" eb="10">
      <t>ガツ</t>
    </rPh>
    <rPh sb="10" eb="13">
      <t>ジョウヨウシャ</t>
    </rPh>
    <rPh sb="14" eb="18">
      <t>ケイジドウシャ</t>
    </rPh>
    <rPh sb="18" eb="20">
      <t>ハンバイ</t>
    </rPh>
    <rPh sb="20" eb="22">
      <t>ダイスウ</t>
    </rPh>
    <phoneticPr fontId="1"/>
  </si>
  <si>
    <t>平均</t>
    <rPh sb="0" eb="2">
      <t>ヘイキン</t>
    </rPh>
    <phoneticPr fontId="1"/>
  </si>
  <si>
    <t>最大</t>
    <rPh sb="0" eb="2">
      <t>サイダイ</t>
    </rPh>
    <phoneticPr fontId="1"/>
  </si>
  <si>
    <t>最小</t>
    <rPh sb="0" eb="2">
      <t>サイショウ</t>
    </rPh>
    <phoneticPr fontId="1"/>
  </si>
  <si>
    <t>累積台数</t>
    <rPh sb="0" eb="2">
      <t>ルイセキ</t>
    </rPh>
    <rPh sb="2" eb="4">
      <t>ダイスウ</t>
    </rPh>
    <phoneticPr fontId="1"/>
  </si>
  <si>
    <t>メーカー</t>
    <phoneticPr fontId="1"/>
  </si>
  <si>
    <t>車名</t>
    <rPh sb="0" eb="2">
      <t>シャメイ</t>
    </rPh>
    <phoneticPr fontId="1"/>
  </si>
  <si>
    <t>ランクイン数</t>
    <rPh sb="5" eb="6">
      <t>スウ</t>
    </rPh>
    <phoneticPr fontId="1"/>
  </si>
  <si>
    <t>販売数</t>
    <rPh sb="0" eb="3">
      <t>ハンバイスウ</t>
    </rPh>
    <phoneticPr fontId="1"/>
  </si>
  <si>
    <t>シェア</t>
    <phoneticPr fontId="1"/>
  </si>
  <si>
    <t>前月比</t>
    <rPh sb="0" eb="3">
      <t>ゼンゲツヒ</t>
    </rPh>
    <phoneticPr fontId="1"/>
  </si>
  <si>
    <t>問10のIF</t>
    <rPh sb="0" eb="1">
      <t>ト</t>
    </rPh>
    <phoneticPr fontId="1"/>
  </si>
  <si>
    <t>問11のIF</t>
    <rPh sb="0" eb="1">
      <t>ト</t>
    </rPh>
    <phoneticPr fontId="1"/>
  </si>
  <si>
    <t>フィット</t>
    <phoneticPr fontId="1"/>
  </si>
  <si>
    <t>a</t>
    <phoneticPr fontId="1"/>
  </si>
  <si>
    <t>b</t>
    <phoneticPr fontId="1"/>
  </si>
  <si>
    <t>c</t>
    <phoneticPr fontId="1"/>
  </si>
  <si>
    <t>軽自動車の種類</t>
    <rPh sb="0" eb="4">
      <t>ケイジドウシャ</t>
    </rPh>
    <rPh sb="5" eb="7">
      <t>シュルイ</t>
    </rPh>
    <phoneticPr fontId="1"/>
  </si>
  <si>
    <t>ここの数字が変わったら、答えも変わるように参照を使うこと</t>
    <rPh sb="3" eb="5">
      <t>スウジ</t>
    </rPh>
    <rPh sb="6" eb="7">
      <t>カ</t>
    </rPh>
    <rPh sb="12" eb="13">
      <t>コタ</t>
    </rPh>
    <rPh sb="15" eb="16">
      <t>カ</t>
    </rPh>
    <rPh sb="21" eb="23">
      <t>サンショウ</t>
    </rPh>
    <rPh sb="24" eb="25">
      <t>ツカ</t>
    </rPh>
    <phoneticPr fontId="1"/>
  </si>
  <si>
    <t>分子</t>
    <rPh sb="0" eb="2">
      <t>ブンシ</t>
    </rPh>
    <phoneticPr fontId="1"/>
  </si>
  <si>
    <t>ルートの中身</t>
    <rPh sb="4" eb="6">
      <t>ナカミ</t>
    </rPh>
    <phoneticPr fontId="1"/>
  </si>
  <si>
    <t>-b+√上の答え</t>
    <rPh sb="4" eb="5">
      <t>ウエ</t>
    </rPh>
    <rPh sb="6" eb="7">
      <t>コタ</t>
    </rPh>
    <phoneticPr fontId="1"/>
  </si>
  <si>
    <t>分母</t>
    <rPh sb="0" eb="2">
      <t>ブンボ</t>
    </rPh>
    <phoneticPr fontId="1"/>
  </si>
  <si>
    <t>分子÷分母</t>
    <rPh sb="0" eb="2">
      <t>ブンシ</t>
    </rPh>
    <rPh sb="3" eb="5">
      <t>ブンボ</t>
    </rPh>
    <phoneticPr fontId="1"/>
  </si>
  <si>
    <t>解答欄</t>
    <rPh sb="0" eb="3">
      <t>カイトウラン</t>
    </rPh>
    <phoneticPr fontId="1"/>
  </si>
  <si>
    <t>↓</t>
    <phoneticPr fontId="1"/>
  </si>
  <si>
    <t>2点</t>
    <rPh sb="1" eb="2">
      <t>テン</t>
    </rPh>
    <phoneticPr fontId="1"/>
  </si>
  <si>
    <t>4点</t>
    <rPh sb="1" eb="2">
      <t>テン</t>
    </rPh>
    <phoneticPr fontId="1"/>
  </si>
  <si>
    <t>ｅＫ</t>
    <phoneticPr fontId="1"/>
  </si>
  <si>
    <t>Ｎ-ＷＧＮ</t>
    <phoneticPr fontId="2"/>
  </si>
  <si>
    <t>アルト</t>
    <phoneticPr fontId="1"/>
  </si>
  <si>
    <t>Ｎ-ＢＯＸ</t>
    <phoneticPr fontId="2"/>
  </si>
  <si>
    <t>問12のIF</t>
    <rPh sb="0" eb="1">
      <t>ト</t>
    </rPh>
    <phoneticPr fontId="1"/>
  </si>
  <si>
    <t>アクア</t>
    <phoneticPr fontId="1"/>
  </si>
  <si>
    <t>キャスト</t>
  </si>
  <si>
    <t>スペーシア</t>
  </si>
  <si>
    <t>タント</t>
  </si>
  <si>
    <t>デイズ</t>
  </si>
  <si>
    <t>ハスラー</t>
  </si>
  <si>
    <t>ミラ</t>
  </si>
  <si>
    <t>ムーヴ</t>
  </si>
  <si>
    <t>ワゴンＲ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</si>
</sst>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MS UI Gothic"/>
      <family val="2"/>
      <charset val="128"/>
    </font>
    <font>
      <sz val="6"/>
      <name val="MS UI Gothic"/>
      <family val="2"/>
      <charset val="128"/>
    </font>
    <font>
      <sz val="6"/>
      <name val="ＭＳ Ｐゴシック"/>
      <family val="3"/>
      <charset val="128"/>
    </font>
    <font>
      <sz val="11"/>
      <color theme="1"/>
      <name val="MS UI Gothic"/>
      <family val="2"/>
      <charset val="128"/>
    </font>
    <font>
      <sz val="16"/>
      <color theme="1"/>
      <name val="MS UI Gothic"/>
      <family val="2"/>
      <charset val="128"/>
    </font>
    <font>
      <sz val="16"/>
      <color theme="1"/>
      <name val="MS UI Gothic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Border="1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38" fontId="0" fillId="0" borderId="1" xfId="1" applyFont="1" applyBorder="1">
      <alignment vertical="center"/>
    </xf>
    <xf numFmtId="0" fontId="0" fillId="2" borderId="1" xfId="0" applyFill="1" applyBorder="1">
      <alignment vertical="center"/>
    </xf>
    <xf numFmtId="38" fontId="0" fillId="0" borderId="2" xfId="0" applyNumberFormat="1" applyBorder="1">
      <alignment vertical="center"/>
    </xf>
    <xf numFmtId="38" fontId="0" fillId="0" borderId="3" xfId="0" applyNumberFormat="1" applyBorder="1">
      <alignment vertical="center"/>
    </xf>
    <xf numFmtId="38" fontId="0" fillId="0" borderId="1" xfId="0" applyNumberFormat="1" applyBorder="1">
      <alignment vertical="center"/>
    </xf>
    <xf numFmtId="176" fontId="0" fillId="0" borderId="1" xfId="2" applyNumberFormat="1" applyFont="1" applyBorder="1">
      <alignment vertical="center"/>
    </xf>
    <xf numFmtId="10" fontId="0" fillId="0" borderId="1" xfId="2" applyNumberFormat="1" applyFont="1" applyBorder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ja-JP" altLang="en-US"/>
              <a:t>累積台数と前月比</a:t>
            </a:r>
            <a:endParaRPr lang="en-US" altLang="ja-JP"/>
          </a:p>
          <a:p>
            <a:pPr>
              <a:defRPr/>
            </a:pPr>
            <a:endParaRPr lang="ja-JP" alt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問題4!$H$4</c:f>
              <c:strCache>
                <c:ptCount val="1"/>
                <c:pt idx="0">
                  <c:v>累積台数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問題4!$A$5:$A$42</c:f>
              <c:strCache>
                <c:ptCount val="38"/>
                <c:pt idx="0">
                  <c:v>Ｃ－ＨＲ</c:v>
                </c:pt>
                <c:pt idx="1">
                  <c:v>ＣＸ－５</c:v>
                </c:pt>
                <c:pt idx="2">
                  <c:v>ｅＫ</c:v>
                </c:pt>
                <c:pt idx="3">
                  <c:v>Ｎ-ＢＯＸ</c:v>
                </c:pt>
                <c:pt idx="4">
                  <c:v>Ｎ-ＷＧＮ</c:v>
                </c:pt>
                <c:pt idx="5">
                  <c:v>アクア</c:v>
                </c:pt>
                <c:pt idx="6">
                  <c:v>アルト</c:v>
                </c:pt>
                <c:pt idx="7">
                  <c:v>アルファード</c:v>
                </c:pt>
                <c:pt idx="8">
                  <c:v>インプレッサ</c:v>
                </c:pt>
                <c:pt idx="9">
                  <c:v>ヴィッツ</c:v>
                </c:pt>
                <c:pt idx="10">
                  <c:v>ヴェゼル</c:v>
                </c:pt>
                <c:pt idx="11">
                  <c:v>ヴェルファイア</c:v>
                </c:pt>
                <c:pt idx="12">
                  <c:v>ヴォクシー</c:v>
                </c:pt>
                <c:pt idx="13">
                  <c:v>エクストレイル</c:v>
                </c:pt>
                <c:pt idx="14">
                  <c:v>エスクァイア</c:v>
                </c:pt>
                <c:pt idx="15">
                  <c:v>カローラ</c:v>
                </c:pt>
                <c:pt idx="16">
                  <c:v>キャスト</c:v>
                </c:pt>
                <c:pt idx="17">
                  <c:v>クラウン</c:v>
                </c:pt>
                <c:pt idx="18">
                  <c:v>シエンタ</c:v>
                </c:pt>
                <c:pt idx="19">
                  <c:v>ステップワゴン</c:v>
                </c:pt>
                <c:pt idx="20">
                  <c:v>スペーシア</c:v>
                </c:pt>
                <c:pt idx="21">
                  <c:v>セレナ</c:v>
                </c:pt>
                <c:pt idx="22">
                  <c:v>ソリオ</c:v>
                </c:pt>
                <c:pt idx="23">
                  <c:v>タンク</c:v>
                </c:pt>
                <c:pt idx="24">
                  <c:v>タント</c:v>
                </c:pt>
                <c:pt idx="25">
                  <c:v>デイズ</c:v>
                </c:pt>
                <c:pt idx="26">
                  <c:v>ノア</c:v>
                </c:pt>
                <c:pt idx="27">
                  <c:v>ノート</c:v>
                </c:pt>
                <c:pt idx="28">
                  <c:v>ハスラー</c:v>
                </c:pt>
                <c:pt idx="29">
                  <c:v>パッソ</c:v>
                </c:pt>
                <c:pt idx="30">
                  <c:v>ハリアー</c:v>
                </c:pt>
                <c:pt idx="31">
                  <c:v>フィット</c:v>
                </c:pt>
                <c:pt idx="32">
                  <c:v>フリード</c:v>
                </c:pt>
                <c:pt idx="33">
                  <c:v>プリウス</c:v>
                </c:pt>
                <c:pt idx="34">
                  <c:v>ミラ</c:v>
                </c:pt>
                <c:pt idx="35">
                  <c:v>ムーヴ</c:v>
                </c:pt>
                <c:pt idx="36">
                  <c:v>ルーミー</c:v>
                </c:pt>
                <c:pt idx="37">
                  <c:v>ワゴンＲ</c:v>
                </c:pt>
              </c:strCache>
            </c:strRef>
          </c:cat>
          <c:val>
            <c:numRef>
              <c:f>問題4!$H$5:$H$42</c:f>
              <c:numCache>
                <c:formatCode>#,##0_);[Red]\(#,##0\)</c:formatCode>
                <c:ptCount val="38"/>
                <c:pt idx="0">
                  <c:v>10412</c:v>
                </c:pt>
                <c:pt idx="1">
                  <c:v>7394</c:v>
                </c:pt>
                <c:pt idx="2">
                  <c:v>9091</c:v>
                </c:pt>
                <c:pt idx="3">
                  <c:v>39583</c:v>
                </c:pt>
                <c:pt idx="4">
                  <c:v>9462</c:v>
                </c:pt>
                <c:pt idx="5">
                  <c:v>20150</c:v>
                </c:pt>
                <c:pt idx="6">
                  <c:v>12612</c:v>
                </c:pt>
                <c:pt idx="7">
                  <c:v>11559</c:v>
                </c:pt>
                <c:pt idx="8">
                  <c:v>6410</c:v>
                </c:pt>
                <c:pt idx="9">
                  <c:v>13049</c:v>
                </c:pt>
                <c:pt idx="10">
                  <c:v>10459</c:v>
                </c:pt>
                <c:pt idx="11">
                  <c:v>7257</c:v>
                </c:pt>
                <c:pt idx="12">
                  <c:v>16356</c:v>
                </c:pt>
                <c:pt idx="13">
                  <c:v>8886</c:v>
                </c:pt>
                <c:pt idx="14">
                  <c:v>7081</c:v>
                </c:pt>
                <c:pt idx="15">
                  <c:v>14204</c:v>
                </c:pt>
                <c:pt idx="16">
                  <c:v>7878</c:v>
                </c:pt>
                <c:pt idx="17">
                  <c:v>8462</c:v>
                </c:pt>
                <c:pt idx="18">
                  <c:v>17567</c:v>
                </c:pt>
                <c:pt idx="19">
                  <c:v>10073</c:v>
                </c:pt>
                <c:pt idx="20">
                  <c:v>30175</c:v>
                </c:pt>
                <c:pt idx="21">
                  <c:v>21043</c:v>
                </c:pt>
                <c:pt idx="22">
                  <c:v>7909</c:v>
                </c:pt>
                <c:pt idx="23">
                  <c:v>11272</c:v>
                </c:pt>
                <c:pt idx="24">
                  <c:v>28286</c:v>
                </c:pt>
                <c:pt idx="25">
                  <c:v>28080</c:v>
                </c:pt>
                <c:pt idx="26">
                  <c:v>9544</c:v>
                </c:pt>
                <c:pt idx="27">
                  <c:v>24358</c:v>
                </c:pt>
                <c:pt idx="28">
                  <c:v>10706</c:v>
                </c:pt>
                <c:pt idx="29">
                  <c:v>7723</c:v>
                </c:pt>
                <c:pt idx="30">
                  <c:v>6730</c:v>
                </c:pt>
                <c:pt idx="31">
                  <c:v>12297</c:v>
                </c:pt>
                <c:pt idx="32">
                  <c:v>14814</c:v>
                </c:pt>
                <c:pt idx="33">
                  <c:v>20579</c:v>
                </c:pt>
                <c:pt idx="34">
                  <c:v>19272</c:v>
                </c:pt>
                <c:pt idx="35">
                  <c:v>22732</c:v>
                </c:pt>
                <c:pt idx="36">
                  <c:v>13564</c:v>
                </c:pt>
                <c:pt idx="37">
                  <c:v>16555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B6C-4A7E-B93B-D55728B68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934328"/>
        <c:axId val="344934000"/>
      </c:barChart>
      <c:lineChart>
        <c:grouping val="standard"/>
        <c:varyColors val="0"/>
        <c:ser>
          <c:idx val="1"/>
          <c:order val="1"/>
          <c:tx>
            <c:strRef>
              <c:f>問題4!$I$4</c:f>
              <c:strCache>
                <c:ptCount val="1"/>
                <c:pt idx="0">
                  <c:v>前月比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問題4!$A$5:$A$42</c:f>
              <c:strCache>
                <c:ptCount val="38"/>
                <c:pt idx="0">
                  <c:v>Ｃ－ＨＲ</c:v>
                </c:pt>
                <c:pt idx="1">
                  <c:v>ＣＸ－５</c:v>
                </c:pt>
                <c:pt idx="2">
                  <c:v>ｅＫ</c:v>
                </c:pt>
                <c:pt idx="3">
                  <c:v>Ｎ-ＢＯＸ</c:v>
                </c:pt>
                <c:pt idx="4">
                  <c:v>Ｎ-ＷＧＮ</c:v>
                </c:pt>
                <c:pt idx="5">
                  <c:v>アクア</c:v>
                </c:pt>
                <c:pt idx="6">
                  <c:v>アルト</c:v>
                </c:pt>
                <c:pt idx="7">
                  <c:v>アルファード</c:v>
                </c:pt>
                <c:pt idx="8">
                  <c:v>インプレッサ</c:v>
                </c:pt>
                <c:pt idx="9">
                  <c:v>ヴィッツ</c:v>
                </c:pt>
                <c:pt idx="10">
                  <c:v>ヴェゼル</c:v>
                </c:pt>
                <c:pt idx="11">
                  <c:v>ヴェルファイア</c:v>
                </c:pt>
                <c:pt idx="12">
                  <c:v>ヴォクシー</c:v>
                </c:pt>
                <c:pt idx="13">
                  <c:v>エクストレイル</c:v>
                </c:pt>
                <c:pt idx="14">
                  <c:v>エスクァイア</c:v>
                </c:pt>
                <c:pt idx="15">
                  <c:v>カローラ</c:v>
                </c:pt>
                <c:pt idx="16">
                  <c:v>キャスト</c:v>
                </c:pt>
                <c:pt idx="17">
                  <c:v>クラウン</c:v>
                </c:pt>
                <c:pt idx="18">
                  <c:v>シエンタ</c:v>
                </c:pt>
                <c:pt idx="19">
                  <c:v>ステップワゴン</c:v>
                </c:pt>
                <c:pt idx="20">
                  <c:v>スペーシア</c:v>
                </c:pt>
                <c:pt idx="21">
                  <c:v>セレナ</c:v>
                </c:pt>
                <c:pt idx="22">
                  <c:v>ソリオ</c:v>
                </c:pt>
                <c:pt idx="23">
                  <c:v>タンク</c:v>
                </c:pt>
                <c:pt idx="24">
                  <c:v>タント</c:v>
                </c:pt>
                <c:pt idx="25">
                  <c:v>デイズ</c:v>
                </c:pt>
                <c:pt idx="26">
                  <c:v>ノア</c:v>
                </c:pt>
                <c:pt idx="27">
                  <c:v>ノート</c:v>
                </c:pt>
                <c:pt idx="28">
                  <c:v>ハスラー</c:v>
                </c:pt>
                <c:pt idx="29">
                  <c:v>パッソ</c:v>
                </c:pt>
                <c:pt idx="30">
                  <c:v>ハリアー</c:v>
                </c:pt>
                <c:pt idx="31">
                  <c:v>フィット</c:v>
                </c:pt>
                <c:pt idx="32">
                  <c:v>フリード</c:v>
                </c:pt>
                <c:pt idx="33">
                  <c:v>プリウス</c:v>
                </c:pt>
                <c:pt idx="34">
                  <c:v>ミラ</c:v>
                </c:pt>
                <c:pt idx="35">
                  <c:v>ムーヴ</c:v>
                </c:pt>
                <c:pt idx="36">
                  <c:v>ルーミー</c:v>
                </c:pt>
                <c:pt idx="37">
                  <c:v>ワゴンＲ</c:v>
                </c:pt>
              </c:strCache>
            </c:strRef>
          </c:cat>
          <c:val>
            <c:numRef>
              <c:f>問題4!$I$5:$I$42</c:f>
              <c:numCache>
                <c:formatCode>0.0%</c:formatCode>
                <c:ptCount val="38"/>
                <c:pt idx="0">
                  <c:v>1.4062861104691473</c:v>
                </c:pt>
                <c:pt idx="1">
                  <c:v>1.2358633202298155</c:v>
                </c:pt>
                <c:pt idx="2">
                  <c:v>1.1832372718539865</c:v>
                </c:pt>
                <c:pt idx="3">
                  <c:v>1.062473947478116</c:v>
                </c:pt>
                <c:pt idx="4">
                  <c:v>1.1877456647398843</c:v>
                </c:pt>
                <c:pt idx="5">
                  <c:v>1.2704225352112677</c:v>
                </c:pt>
                <c:pt idx="6">
                  <c:v>1.2274814553161426</c:v>
                </c:pt>
                <c:pt idx="7">
                  <c:v>0.95649966147596477</c:v>
                </c:pt>
                <c:pt idx="8">
                  <c:v>2.2620865139949111</c:v>
                </c:pt>
                <c:pt idx="9">
                  <c:v>1.4676626323751891</c:v>
                </c:pt>
                <c:pt idx="10">
                  <c:v>1.2966622749231445</c:v>
                </c:pt>
                <c:pt idx="11">
                  <c:v>1.0052500690798563</c:v>
                </c:pt>
                <c:pt idx="12">
                  <c:v>1.2619278108145484</c:v>
                </c:pt>
                <c:pt idx="13">
                  <c:v>1.6274393849793023</c:v>
                </c:pt>
                <c:pt idx="14">
                  <c:v>1.61002580169554</c:v>
                </c:pt>
                <c:pt idx="15">
                  <c:v>1.1645839683023469</c:v>
                </c:pt>
                <c:pt idx="16">
                  <c:v>1.193207126948775</c:v>
                </c:pt>
                <c:pt idx="17">
                  <c:v>0.81587982832618022</c:v>
                </c:pt>
                <c:pt idx="18">
                  <c:v>1.0426744186046513</c:v>
                </c:pt>
                <c:pt idx="19">
                  <c:v>1.1152876942461152</c:v>
                </c:pt>
                <c:pt idx="20">
                  <c:v>1.102787456445993</c:v>
                </c:pt>
                <c:pt idx="21">
                  <c:v>1.081404549950544</c:v>
                </c:pt>
                <c:pt idx="22">
                  <c:v>1.0590991929185107</c:v>
                </c:pt>
                <c:pt idx="23">
                  <c:v>1.0823942360982819</c:v>
                </c:pt>
                <c:pt idx="24">
                  <c:v>1.1551238095238094</c:v>
                </c:pt>
                <c:pt idx="25">
                  <c:v>1.0737020899490437</c:v>
                </c:pt>
                <c:pt idx="26">
                  <c:v>1.3323558162267839</c:v>
                </c:pt>
                <c:pt idx="27">
                  <c:v>1.1277078965758212</c:v>
                </c:pt>
                <c:pt idx="28">
                  <c:v>0.94125113327289212</c:v>
                </c:pt>
                <c:pt idx="29">
                  <c:v>1.3962147067949116</c:v>
                </c:pt>
                <c:pt idx="30">
                  <c:v>1.2736486486486487</c:v>
                </c:pt>
                <c:pt idx="31">
                  <c:v>1.1818665720369057</c:v>
                </c:pt>
                <c:pt idx="32">
                  <c:v>1.2113748320644873</c:v>
                </c:pt>
                <c:pt idx="33">
                  <c:v>1.3621441689623508</c:v>
                </c:pt>
                <c:pt idx="34">
                  <c:v>1.1000326904217064</c:v>
                </c:pt>
                <c:pt idx="35">
                  <c:v>1.1946321683722727</c:v>
                </c:pt>
                <c:pt idx="36">
                  <c:v>1.0903066728309447</c:v>
                </c:pt>
                <c:pt idx="37">
                  <c:v>1.2305308542171922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B6C-4A7E-B93B-D55728B68F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932360"/>
        <c:axId val="344932688"/>
      </c:lineChart>
      <c:catAx>
        <c:axId val="344934328"/>
        <c:scaling>
          <c:orientation val="minMax"/>
        </c:scaling>
        <c:delete val="0"/>
        <c:axPos val="b"/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934000"/>
        <c:crosses val="autoZero"/>
        <c:auto val="1"/>
        <c:lblAlgn val="ctr"/>
        <c:lblOffset val="100"/>
        <c:noMultiLvlLbl val="0"/>
      </c:catAx>
      <c:valAx>
        <c:axId val="344934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台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934328"/>
        <c:crosses val="autoZero"/>
        <c:crossBetween val="between"/>
      </c:valAx>
      <c:valAx>
        <c:axId val="34493268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ja-JP" altLang="en-US"/>
                  <a:t>前月比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ja-JP"/>
            </a:p>
          </c:txPr>
        </c:title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344932360"/>
        <c:crosses val="max"/>
        <c:crossBetween val="between"/>
      </c:valAx>
      <c:catAx>
        <c:axId val="3449323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3449326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06D-4578-9E91-B0C7B0660B0F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06D-4578-9E91-B0C7B0660B0F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06D-4578-9E91-B0C7B0660B0F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06D-4578-9E91-B0C7B0660B0F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06D-4578-9E91-B0C7B0660B0F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06D-4578-9E91-B0C7B0660B0F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06D-4578-9E91-B0C7B0660B0F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06D-4578-9E91-B0C7B0660B0F}"/>
              </c:ext>
            </c:extLst>
          </c:dPt>
          <c:cat>
            <c:strRef>
              <c:f>問題4!$A$50:$A$57</c:f>
              <c:strCache>
                <c:ptCount val="8"/>
                <c:pt idx="0">
                  <c:v>トヨタ</c:v>
                </c:pt>
                <c:pt idx="1">
                  <c:v>日産</c:v>
                </c:pt>
                <c:pt idx="2">
                  <c:v>ホンダ</c:v>
                </c:pt>
                <c:pt idx="3">
                  <c:v>スバル</c:v>
                </c:pt>
                <c:pt idx="4">
                  <c:v>マツダ</c:v>
                </c:pt>
                <c:pt idx="5">
                  <c:v>三菱</c:v>
                </c:pt>
                <c:pt idx="6">
                  <c:v>スズキ</c:v>
                </c:pt>
                <c:pt idx="7">
                  <c:v>ダイハツ</c:v>
                </c:pt>
              </c:strCache>
            </c:strRef>
          </c:cat>
          <c:val>
            <c:numRef>
              <c:f>問題4!$D$50:$D$57</c:f>
              <c:numCache>
                <c:formatCode>0.00%</c:formatCode>
                <c:ptCount val="8"/>
                <c:pt idx="0">
                  <c:v>0.35316952802104107</c:v>
                </c:pt>
                <c:pt idx="1">
                  <c:v>0.14878862105841209</c:v>
                </c:pt>
                <c:pt idx="2">
                  <c:v>0.17465822711639065</c:v>
                </c:pt>
                <c:pt idx="3">
                  <c:v>1.1579091881268246E-2</c:v>
                </c:pt>
                <c:pt idx="4">
                  <c:v>1.3356599901731265E-2</c:v>
                </c:pt>
                <c:pt idx="5">
                  <c:v>1.6422078672794011E-2</c:v>
                </c:pt>
                <c:pt idx="6">
                  <c:v>0.14082235035694673</c:v>
                </c:pt>
                <c:pt idx="7">
                  <c:v>0.14120350299141593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D0-4CB6-93F1-830739935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13607</xdr:rowOff>
    </xdr:from>
    <xdr:to>
      <xdr:col>9</xdr:col>
      <xdr:colOff>488497</xdr:colOff>
      <xdr:row>32</xdr:row>
      <xdr:rowOff>4082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43542</xdr:colOff>
      <xdr:row>47</xdr:row>
      <xdr:rowOff>92528</xdr:rowOff>
    </xdr:from>
    <xdr:to>
      <xdr:col>9</xdr:col>
      <xdr:colOff>427264</xdr:colOff>
      <xdr:row>59</xdr:row>
      <xdr:rowOff>27213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1"/>
  <sheetViews>
    <sheetView tabSelected="1" zoomScale="130" zoomScaleNormal="130" workbookViewId="0">
      <selection activeCell="L9" sqref="L9"/>
    </sheetView>
  </sheetViews>
  <sheetFormatPr defaultColWidth="7.25" defaultRowHeight="13.5" x14ac:dyDescent="0.15"/>
  <cols>
    <col min="1" max="1" width="11.625" customWidth="1"/>
    <col min="3" max="3" width="10.875" customWidth="1"/>
    <col min="4" max="4" width="11.875" customWidth="1"/>
    <col min="6" max="6" width="7.875" bestFit="1" customWidth="1"/>
    <col min="8" max="8" width="9" bestFit="1" customWidth="1"/>
    <col min="11" max="11" width="8.375" bestFit="1" customWidth="1"/>
  </cols>
  <sheetData>
    <row r="1" spans="1:12" x14ac:dyDescent="0.15">
      <c r="A1" t="s">
        <v>32</v>
      </c>
    </row>
    <row r="2" spans="1:12" x14ac:dyDescent="0.15">
      <c r="A2" t="s">
        <v>55</v>
      </c>
    </row>
    <row r="3" spans="1:12" ht="18.75" x14ac:dyDescent="0.15">
      <c r="A3" s="5" t="s">
        <v>56</v>
      </c>
      <c r="B3" s="6"/>
      <c r="C3" s="6"/>
      <c r="D3" s="6"/>
      <c r="E3" s="6"/>
    </row>
    <row r="4" spans="1:12" x14ac:dyDescent="0.15">
      <c r="A4" s="8" t="s">
        <v>62</v>
      </c>
      <c r="B4" s="8" t="s">
        <v>61</v>
      </c>
      <c r="C4" s="8" t="s">
        <v>34</v>
      </c>
      <c r="D4" s="8" t="s">
        <v>52</v>
      </c>
      <c r="E4" s="8" t="s">
        <v>53</v>
      </c>
      <c r="F4" s="8" t="s">
        <v>45</v>
      </c>
      <c r="G4" s="8" t="s">
        <v>46</v>
      </c>
      <c r="H4" s="8" t="s">
        <v>60</v>
      </c>
      <c r="I4" s="8" t="s">
        <v>66</v>
      </c>
      <c r="J4" s="8" t="s">
        <v>67</v>
      </c>
      <c r="K4" s="8" t="s">
        <v>68</v>
      </c>
      <c r="L4" s="8" t="s">
        <v>88</v>
      </c>
    </row>
    <row r="5" spans="1:12" x14ac:dyDescent="0.15">
      <c r="A5" s="4" t="s">
        <v>15</v>
      </c>
      <c r="B5" s="4" t="s">
        <v>4</v>
      </c>
      <c r="C5" s="4"/>
      <c r="D5" s="4" t="s">
        <v>51</v>
      </c>
      <c r="E5" s="4"/>
      <c r="F5" s="7">
        <v>4327</v>
      </c>
      <c r="G5" s="7">
        <v>6085</v>
      </c>
      <c r="H5" s="11">
        <f>F5+G5</f>
        <v>10412</v>
      </c>
      <c r="I5" s="12">
        <f>G5/F5</f>
        <v>1.4062861104691473</v>
      </c>
      <c r="J5" s="4" t="str">
        <f>IF(C5="軽自動車","○","")</f>
        <v/>
      </c>
      <c r="K5" s="4" t="str">
        <f>IF(AND(C5="軽自動車",D5="トール"),"○","")</f>
        <v/>
      </c>
      <c r="L5" s="4" t="str">
        <f>IF(AND(C5="軽自動車",D5="トール",E5="有"),"○",IF(AND(C5="軽自動車",D5="トール"),"△","×"))</f>
        <v>×</v>
      </c>
    </row>
    <row r="6" spans="1:12" x14ac:dyDescent="0.15">
      <c r="A6" s="4" t="s">
        <v>27</v>
      </c>
      <c r="B6" s="4" t="s">
        <v>28</v>
      </c>
      <c r="C6" s="4"/>
      <c r="D6" s="4" t="s">
        <v>51</v>
      </c>
      <c r="E6" s="4"/>
      <c r="F6" s="7">
        <v>3307</v>
      </c>
      <c r="G6" s="7">
        <v>4087</v>
      </c>
      <c r="H6" s="11">
        <f t="shared" ref="H6:H42" si="0">F6+G6</f>
        <v>7394</v>
      </c>
      <c r="I6" s="12">
        <f t="shared" ref="I6:I42" si="1">G6/F6</f>
        <v>1.2358633202298155</v>
      </c>
      <c r="J6" s="4" t="str">
        <f t="shared" ref="J6:J42" si="2">IF(C6="軽自動車","○","")</f>
        <v/>
      </c>
      <c r="K6" s="4" t="str">
        <f t="shared" ref="K6:K42" si="3">IF(AND(C6="軽自動車",D6="トール"),"○","")</f>
        <v/>
      </c>
      <c r="L6" s="4" t="str">
        <f t="shared" ref="L6:L42" si="4">IF(AND(C6="軽自動車",D6="トール",E6="有"),"○",IF(AND(C6="軽自動車",D6="トール"),"△","×"))</f>
        <v>×</v>
      </c>
    </row>
    <row r="7" spans="1:12" x14ac:dyDescent="0.15">
      <c r="A7" s="4" t="s">
        <v>84</v>
      </c>
      <c r="B7" s="4" t="s">
        <v>31</v>
      </c>
      <c r="C7" s="4" t="s">
        <v>33</v>
      </c>
      <c r="D7" s="4" t="s">
        <v>47</v>
      </c>
      <c r="E7" s="4" t="s">
        <v>54</v>
      </c>
      <c r="F7" s="7">
        <v>4164</v>
      </c>
      <c r="G7" s="7">
        <v>4927</v>
      </c>
      <c r="H7" s="11">
        <f t="shared" si="0"/>
        <v>9091</v>
      </c>
      <c r="I7" s="12">
        <f t="shared" si="1"/>
        <v>1.1832372718539865</v>
      </c>
      <c r="J7" s="4" t="str">
        <f t="shared" si="2"/>
        <v>○</v>
      </c>
      <c r="K7" s="4" t="str">
        <f>IF(AND(C7="軽自動車",D7="トール"),"○","")</f>
        <v>○</v>
      </c>
      <c r="L7" s="4" t="str">
        <f t="shared" si="4"/>
        <v>○</v>
      </c>
    </row>
    <row r="8" spans="1:12" x14ac:dyDescent="0.15">
      <c r="A8" s="4" t="s">
        <v>87</v>
      </c>
      <c r="B8" s="4" t="s">
        <v>37</v>
      </c>
      <c r="C8" s="4" t="s">
        <v>33</v>
      </c>
      <c r="D8" s="4" t="s">
        <v>47</v>
      </c>
      <c r="E8" s="4" t="s">
        <v>54</v>
      </c>
      <c r="F8" s="7">
        <v>19192</v>
      </c>
      <c r="G8" s="7">
        <v>20391</v>
      </c>
      <c r="H8" s="11">
        <f t="shared" si="0"/>
        <v>39583</v>
      </c>
      <c r="I8" s="12">
        <f t="shared" si="1"/>
        <v>1.062473947478116</v>
      </c>
      <c r="J8" s="4" t="str">
        <f t="shared" si="2"/>
        <v>○</v>
      </c>
      <c r="K8" s="4" t="str">
        <f t="shared" si="3"/>
        <v>○</v>
      </c>
      <c r="L8" s="4" t="str">
        <f t="shared" si="4"/>
        <v>○</v>
      </c>
    </row>
    <row r="9" spans="1:12" x14ac:dyDescent="0.15">
      <c r="A9" s="4" t="s">
        <v>85</v>
      </c>
      <c r="B9" s="4" t="s">
        <v>8</v>
      </c>
      <c r="C9" s="4" t="s">
        <v>33</v>
      </c>
      <c r="D9" s="4" t="s">
        <v>47</v>
      </c>
      <c r="E9" s="4"/>
      <c r="F9" s="7">
        <v>4325</v>
      </c>
      <c r="G9" s="7">
        <v>5137</v>
      </c>
      <c r="H9" s="11">
        <f t="shared" si="0"/>
        <v>9462</v>
      </c>
      <c r="I9" s="12">
        <f t="shared" si="1"/>
        <v>1.1877456647398843</v>
      </c>
      <c r="J9" s="4" t="str">
        <f t="shared" si="2"/>
        <v>○</v>
      </c>
      <c r="K9" s="4" t="str">
        <f t="shared" si="3"/>
        <v>○</v>
      </c>
      <c r="L9" s="4" t="str">
        <f t="shared" si="4"/>
        <v>△</v>
      </c>
    </row>
    <row r="10" spans="1:12" x14ac:dyDescent="0.15">
      <c r="A10" s="4" t="s">
        <v>89</v>
      </c>
      <c r="B10" s="4" t="s">
        <v>4</v>
      </c>
      <c r="C10" s="4"/>
      <c r="D10" s="4" t="s">
        <v>48</v>
      </c>
      <c r="E10" s="4"/>
      <c r="F10" s="7">
        <v>8875</v>
      </c>
      <c r="G10" s="7">
        <v>11275</v>
      </c>
      <c r="H10" s="11">
        <f t="shared" si="0"/>
        <v>20150</v>
      </c>
      <c r="I10" s="12">
        <f t="shared" si="1"/>
        <v>1.2704225352112677</v>
      </c>
      <c r="J10" s="4" t="str">
        <f t="shared" si="2"/>
        <v/>
      </c>
      <c r="K10" s="4" t="str">
        <f t="shared" si="3"/>
        <v/>
      </c>
      <c r="L10" s="4" t="str">
        <f t="shared" si="4"/>
        <v>×</v>
      </c>
    </row>
    <row r="11" spans="1:12" x14ac:dyDescent="0.15">
      <c r="A11" s="4" t="s">
        <v>86</v>
      </c>
      <c r="B11" s="4" t="s">
        <v>22</v>
      </c>
      <c r="C11" s="4" t="s">
        <v>33</v>
      </c>
      <c r="D11" s="4" t="s">
        <v>48</v>
      </c>
      <c r="E11" s="4"/>
      <c r="F11" s="7">
        <v>5662</v>
      </c>
      <c r="G11" s="7">
        <v>6950</v>
      </c>
      <c r="H11" s="11">
        <f t="shared" si="0"/>
        <v>12612</v>
      </c>
      <c r="I11" s="12">
        <f t="shared" si="1"/>
        <v>1.2274814553161426</v>
      </c>
      <c r="J11" s="4" t="str">
        <f t="shared" si="2"/>
        <v>○</v>
      </c>
      <c r="K11" s="4" t="str">
        <f t="shared" si="3"/>
        <v/>
      </c>
      <c r="L11" s="4" t="str">
        <f t="shared" si="4"/>
        <v>×</v>
      </c>
    </row>
    <row r="12" spans="1:12" x14ac:dyDescent="0.15">
      <c r="A12" s="4" t="s">
        <v>12</v>
      </c>
      <c r="B12" s="4" t="s">
        <v>4</v>
      </c>
      <c r="C12" s="4"/>
      <c r="D12" s="4" t="s">
        <v>49</v>
      </c>
      <c r="E12" s="4" t="s">
        <v>54</v>
      </c>
      <c r="F12" s="7">
        <v>5908</v>
      </c>
      <c r="G12" s="7">
        <v>5651</v>
      </c>
      <c r="H12" s="11">
        <f t="shared" si="0"/>
        <v>11559</v>
      </c>
      <c r="I12" s="12">
        <f t="shared" si="1"/>
        <v>0.95649966147596477</v>
      </c>
      <c r="J12" s="4" t="str">
        <f t="shared" si="2"/>
        <v/>
      </c>
      <c r="K12" s="4" t="str">
        <f t="shared" si="3"/>
        <v/>
      </c>
      <c r="L12" s="4" t="str">
        <f t="shared" si="4"/>
        <v>×</v>
      </c>
    </row>
    <row r="13" spans="1:12" x14ac:dyDescent="0.15">
      <c r="A13" s="4" t="s">
        <v>25</v>
      </c>
      <c r="B13" s="4" t="s">
        <v>38</v>
      </c>
      <c r="C13" s="4"/>
      <c r="D13" s="4" t="s">
        <v>48</v>
      </c>
      <c r="E13" s="4"/>
      <c r="F13" s="7">
        <v>1965</v>
      </c>
      <c r="G13" s="7">
        <v>4445</v>
      </c>
      <c r="H13" s="11">
        <f t="shared" si="0"/>
        <v>6410</v>
      </c>
      <c r="I13" s="12">
        <f t="shared" si="1"/>
        <v>2.2620865139949111</v>
      </c>
      <c r="J13" s="4" t="str">
        <f t="shared" si="2"/>
        <v/>
      </c>
      <c r="K13" s="4" t="str">
        <f t="shared" si="3"/>
        <v/>
      </c>
      <c r="L13" s="4" t="str">
        <f t="shared" si="4"/>
        <v>×</v>
      </c>
    </row>
    <row r="14" spans="1:12" x14ac:dyDescent="0.15">
      <c r="A14" s="4" t="s">
        <v>10</v>
      </c>
      <c r="B14" s="4" t="s">
        <v>4</v>
      </c>
      <c r="C14" s="4"/>
      <c r="D14" s="4" t="s">
        <v>48</v>
      </c>
      <c r="E14" s="4"/>
      <c r="F14" s="7">
        <v>5288</v>
      </c>
      <c r="G14" s="7">
        <v>7761</v>
      </c>
      <c r="H14" s="11">
        <f t="shared" si="0"/>
        <v>13049</v>
      </c>
      <c r="I14" s="12">
        <f t="shared" si="1"/>
        <v>1.4676626323751891</v>
      </c>
      <c r="J14" s="4" t="str">
        <f t="shared" si="2"/>
        <v/>
      </c>
      <c r="K14" s="4" t="str">
        <f t="shared" si="3"/>
        <v/>
      </c>
      <c r="L14" s="4" t="str">
        <f t="shared" si="4"/>
        <v>×</v>
      </c>
    </row>
    <row r="15" spans="1:12" x14ac:dyDescent="0.15">
      <c r="A15" s="4" t="s">
        <v>16</v>
      </c>
      <c r="B15" s="4" t="s">
        <v>8</v>
      </c>
      <c r="C15" s="4"/>
      <c r="D15" s="4" t="s">
        <v>51</v>
      </c>
      <c r="E15" s="4"/>
      <c r="F15" s="7">
        <v>4554</v>
      </c>
      <c r="G15" s="7">
        <v>5905</v>
      </c>
      <c r="H15" s="11">
        <f t="shared" si="0"/>
        <v>10459</v>
      </c>
      <c r="I15" s="12">
        <f t="shared" si="1"/>
        <v>1.2966622749231445</v>
      </c>
      <c r="J15" s="4" t="str">
        <f t="shared" si="2"/>
        <v/>
      </c>
      <c r="K15" s="4" t="str">
        <f t="shared" si="3"/>
        <v/>
      </c>
      <c r="L15" s="4" t="str">
        <f t="shared" si="4"/>
        <v>×</v>
      </c>
    </row>
    <row r="16" spans="1:12" x14ac:dyDescent="0.15">
      <c r="A16" s="4" t="s">
        <v>24</v>
      </c>
      <c r="B16" s="4" t="s">
        <v>4</v>
      </c>
      <c r="C16" s="4"/>
      <c r="D16" s="4" t="s">
        <v>49</v>
      </c>
      <c r="E16" s="4" t="s">
        <v>54</v>
      </c>
      <c r="F16" s="7">
        <v>3619</v>
      </c>
      <c r="G16" s="7">
        <v>3638</v>
      </c>
      <c r="H16" s="11">
        <f t="shared" si="0"/>
        <v>7257</v>
      </c>
      <c r="I16" s="12">
        <f t="shared" si="1"/>
        <v>1.0052500690798563</v>
      </c>
      <c r="J16" s="4" t="str">
        <f t="shared" si="2"/>
        <v/>
      </c>
      <c r="K16" s="4" t="str">
        <f t="shared" si="3"/>
        <v/>
      </c>
      <c r="L16" s="4" t="str">
        <f t="shared" si="4"/>
        <v>×</v>
      </c>
    </row>
    <row r="17" spans="1:12" x14ac:dyDescent="0.15">
      <c r="A17" s="4" t="s">
        <v>6</v>
      </c>
      <c r="B17" s="4" t="s">
        <v>4</v>
      </c>
      <c r="C17" s="4"/>
      <c r="D17" s="4" t="s">
        <v>49</v>
      </c>
      <c r="E17" s="4" t="s">
        <v>54</v>
      </c>
      <c r="F17" s="7">
        <v>7231</v>
      </c>
      <c r="G17" s="7">
        <v>9125</v>
      </c>
      <c r="H17" s="11">
        <f t="shared" si="0"/>
        <v>16356</v>
      </c>
      <c r="I17" s="12">
        <f t="shared" si="1"/>
        <v>1.2619278108145484</v>
      </c>
      <c r="J17" s="4" t="str">
        <f t="shared" si="2"/>
        <v/>
      </c>
      <c r="K17" s="4" t="str">
        <f t="shared" si="3"/>
        <v/>
      </c>
      <c r="L17" s="4" t="str">
        <f t="shared" si="4"/>
        <v>×</v>
      </c>
    </row>
    <row r="18" spans="1:12" x14ac:dyDescent="0.15">
      <c r="A18" s="4" t="s">
        <v>19</v>
      </c>
      <c r="B18" s="4" t="s">
        <v>1</v>
      </c>
      <c r="C18" s="4"/>
      <c r="D18" s="4" t="s">
        <v>51</v>
      </c>
      <c r="E18" s="4"/>
      <c r="F18" s="7">
        <v>3382</v>
      </c>
      <c r="G18" s="7">
        <v>5504</v>
      </c>
      <c r="H18" s="11">
        <f t="shared" si="0"/>
        <v>8886</v>
      </c>
      <c r="I18" s="12">
        <f t="shared" si="1"/>
        <v>1.6274393849793023</v>
      </c>
      <c r="J18" s="4" t="str">
        <f t="shared" si="2"/>
        <v/>
      </c>
      <c r="K18" s="4" t="str">
        <f t="shared" si="3"/>
        <v/>
      </c>
      <c r="L18" s="4" t="str">
        <f t="shared" si="4"/>
        <v>×</v>
      </c>
    </row>
    <row r="19" spans="1:12" x14ac:dyDescent="0.15">
      <c r="A19" s="4" t="s">
        <v>26</v>
      </c>
      <c r="B19" s="4" t="s">
        <v>4</v>
      </c>
      <c r="C19" s="4"/>
      <c r="D19" s="4" t="s">
        <v>49</v>
      </c>
      <c r="E19" s="4" t="s">
        <v>54</v>
      </c>
      <c r="F19" s="7">
        <v>2713</v>
      </c>
      <c r="G19" s="7">
        <v>4368</v>
      </c>
      <c r="H19" s="11">
        <f t="shared" si="0"/>
        <v>7081</v>
      </c>
      <c r="I19" s="12">
        <f t="shared" si="1"/>
        <v>1.61002580169554</v>
      </c>
      <c r="J19" s="4" t="str">
        <f t="shared" si="2"/>
        <v/>
      </c>
      <c r="K19" s="4" t="str">
        <f t="shared" si="3"/>
        <v/>
      </c>
      <c r="L19" s="4" t="str">
        <f t="shared" si="4"/>
        <v>×</v>
      </c>
    </row>
    <row r="20" spans="1:12" x14ac:dyDescent="0.15">
      <c r="A20" s="4" t="s">
        <v>9</v>
      </c>
      <c r="B20" s="4" t="s">
        <v>4</v>
      </c>
      <c r="C20" s="4"/>
      <c r="D20" s="4" t="s">
        <v>50</v>
      </c>
      <c r="E20" s="4"/>
      <c r="F20" s="7">
        <v>6562</v>
      </c>
      <c r="G20" s="7">
        <v>7642</v>
      </c>
      <c r="H20" s="11">
        <f t="shared" si="0"/>
        <v>14204</v>
      </c>
      <c r="I20" s="12">
        <f t="shared" si="1"/>
        <v>1.1645839683023469</v>
      </c>
      <c r="J20" s="4" t="str">
        <f t="shared" si="2"/>
        <v/>
      </c>
      <c r="K20" s="4" t="str">
        <f t="shared" si="3"/>
        <v/>
      </c>
      <c r="L20" s="4" t="str">
        <f t="shared" si="4"/>
        <v>×</v>
      </c>
    </row>
    <row r="21" spans="1:12" x14ac:dyDescent="0.15">
      <c r="A21" s="4" t="s">
        <v>90</v>
      </c>
      <c r="B21" s="4" t="s">
        <v>29</v>
      </c>
      <c r="C21" s="4" t="s">
        <v>33</v>
      </c>
      <c r="D21" s="4" t="s">
        <v>48</v>
      </c>
      <c r="E21" s="4"/>
      <c r="F21" s="7">
        <v>3592</v>
      </c>
      <c r="G21" s="7">
        <v>4286</v>
      </c>
      <c r="H21" s="11">
        <f t="shared" si="0"/>
        <v>7878</v>
      </c>
      <c r="I21" s="12">
        <f t="shared" si="1"/>
        <v>1.193207126948775</v>
      </c>
      <c r="J21" s="4" t="str">
        <f t="shared" si="2"/>
        <v>○</v>
      </c>
      <c r="K21" s="4" t="str">
        <f t="shared" si="3"/>
        <v/>
      </c>
      <c r="L21" s="4" t="str">
        <f t="shared" si="4"/>
        <v>×</v>
      </c>
    </row>
    <row r="22" spans="1:12" x14ac:dyDescent="0.15">
      <c r="A22" s="4" t="s">
        <v>18</v>
      </c>
      <c r="B22" s="4" t="s">
        <v>4</v>
      </c>
      <c r="C22" s="4"/>
      <c r="D22" s="4" t="s">
        <v>50</v>
      </c>
      <c r="E22" s="4"/>
      <c r="F22" s="7">
        <v>4660</v>
      </c>
      <c r="G22" s="7">
        <v>3802</v>
      </c>
      <c r="H22" s="11">
        <f t="shared" si="0"/>
        <v>8462</v>
      </c>
      <c r="I22" s="12">
        <f t="shared" si="1"/>
        <v>0.81587982832618022</v>
      </c>
      <c r="J22" s="4" t="str">
        <f t="shared" si="2"/>
        <v/>
      </c>
      <c r="K22" s="4" t="str">
        <f t="shared" si="3"/>
        <v/>
      </c>
      <c r="L22" s="4" t="str">
        <f t="shared" si="4"/>
        <v>×</v>
      </c>
    </row>
    <row r="23" spans="1:12" x14ac:dyDescent="0.15">
      <c r="A23" s="4" t="s">
        <v>5</v>
      </c>
      <c r="B23" s="4" t="s">
        <v>4</v>
      </c>
      <c r="C23" s="4"/>
      <c r="D23" s="4" t="s">
        <v>49</v>
      </c>
      <c r="E23" s="4" t="s">
        <v>54</v>
      </c>
      <c r="F23" s="7">
        <v>8600</v>
      </c>
      <c r="G23" s="7">
        <v>8967</v>
      </c>
      <c r="H23" s="11">
        <f t="shared" si="0"/>
        <v>17567</v>
      </c>
      <c r="I23" s="12">
        <f t="shared" si="1"/>
        <v>1.0426744186046513</v>
      </c>
      <c r="J23" s="4" t="str">
        <f t="shared" si="2"/>
        <v/>
      </c>
      <c r="K23" s="4" t="str">
        <f t="shared" si="3"/>
        <v/>
      </c>
      <c r="L23" s="4" t="str">
        <f t="shared" si="4"/>
        <v>×</v>
      </c>
    </row>
    <row r="24" spans="1:12" x14ac:dyDescent="0.15">
      <c r="A24" s="4" t="s">
        <v>17</v>
      </c>
      <c r="B24" s="4" t="s">
        <v>8</v>
      </c>
      <c r="C24" s="4"/>
      <c r="D24" s="4" t="s">
        <v>49</v>
      </c>
      <c r="E24" s="4" t="s">
        <v>54</v>
      </c>
      <c r="F24" s="7">
        <v>4762</v>
      </c>
      <c r="G24" s="7">
        <v>5311</v>
      </c>
      <c r="H24" s="11">
        <f t="shared" si="0"/>
        <v>10073</v>
      </c>
      <c r="I24" s="12">
        <f t="shared" si="1"/>
        <v>1.1152876942461152</v>
      </c>
      <c r="J24" s="4" t="str">
        <f t="shared" si="2"/>
        <v/>
      </c>
      <c r="K24" s="4" t="str">
        <f t="shared" si="3"/>
        <v/>
      </c>
      <c r="L24" s="4" t="str">
        <f t="shared" si="4"/>
        <v>×</v>
      </c>
    </row>
    <row r="25" spans="1:12" x14ac:dyDescent="0.15">
      <c r="A25" s="4" t="s">
        <v>91</v>
      </c>
      <c r="B25" s="4" t="s">
        <v>22</v>
      </c>
      <c r="C25" s="4" t="s">
        <v>33</v>
      </c>
      <c r="D25" s="4" t="s">
        <v>47</v>
      </c>
      <c r="E25" s="4" t="s">
        <v>54</v>
      </c>
      <c r="F25" s="7">
        <v>14350</v>
      </c>
      <c r="G25" s="7">
        <v>15825</v>
      </c>
      <c r="H25" s="11">
        <f t="shared" si="0"/>
        <v>30175</v>
      </c>
      <c r="I25" s="12">
        <f t="shared" si="1"/>
        <v>1.102787456445993</v>
      </c>
      <c r="J25" s="4" t="str">
        <f t="shared" si="2"/>
        <v>○</v>
      </c>
      <c r="K25" s="4" t="str">
        <f t="shared" si="3"/>
        <v>○</v>
      </c>
      <c r="L25" s="4" t="str">
        <f t="shared" si="4"/>
        <v>○</v>
      </c>
    </row>
    <row r="26" spans="1:12" x14ac:dyDescent="0.15">
      <c r="A26" s="4" t="s">
        <v>2</v>
      </c>
      <c r="B26" s="4" t="s">
        <v>1</v>
      </c>
      <c r="C26" s="4"/>
      <c r="D26" s="4" t="s">
        <v>49</v>
      </c>
      <c r="E26" s="4" t="s">
        <v>54</v>
      </c>
      <c r="F26" s="7">
        <v>10110</v>
      </c>
      <c r="G26" s="7">
        <v>10933</v>
      </c>
      <c r="H26" s="11">
        <f t="shared" si="0"/>
        <v>21043</v>
      </c>
      <c r="I26" s="12">
        <f t="shared" si="1"/>
        <v>1.081404549950544</v>
      </c>
      <c r="J26" s="4" t="str">
        <f t="shared" si="2"/>
        <v/>
      </c>
      <c r="K26" s="4" t="str">
        <f t="shared" si="3"/>
        <v/>
      </c>
      <c r="L26" s="4" t="str">
        <f t="shared" si="4"/>
        <v>×</v>
      </c>
    </row>
    <row r="27" spans="1:12" x14ac:dyDescent="0.15">
      <c r="A27" s="4" t="s">
        <v>21</v>
      </c>
      <c r="B27" s="4" t="s">
        <v>22</v>
      </c>
      <c r="C27" s="4"/>
      <c r="D27" s="4" t="s">
        <v>47</v>
      </c>
      <c r="E27" s="4" t="s">
        <v>54</v>
      </c>
      <c r="F27" s="7">
        <v>3841</v>
      </c>
      <c r="G27" s="7">
        <v>4068</v>
      </c>
      <c r="H27" s="11">
        <f t="shared" si="0"/>
        <v>7909</v>
      </c>
      <c r="I27" s="12">
        <f t="shared" si="1"/>
        <v>1.0590991929185107</v>
      </c>
      <c r="J27" s="4" t="str">
        <f t="shared" si="2"/>
        <v/>
      </c>
      <c r="K27" s="4" t="str">
        <f t="shared" si="3"/>
        <v/>
      </c>
      <c r="L27" s="4" t="str">
        <f t="shared" si="4"/>
        <v>×</v>
      </c>
    </row>
    <row r="28" spans="1:12" x14ac:dyDescent="0.15">
      <c r="A28" s="4" t="s">
        <v>14</v>
      </c>
      <c r="B28" s="4" t="s">
        <v>4</v>
      </c>
      <c r="C28" s="4"/>
      <c r="D28" s="4" t="s">
        <v>47</v>
      </c>
      <c r="E28" s="4" t="s">
        <v>54</v>
      </c>
      <c r="F28" s="7">
        <v>5413</v>
      </c>
      <c r="G28" s="7">
        <v>5859</v>
      </c>
      <c r="H28" s="11">
        <f t="shared" si="0"/>
        <v>11272</v>
      </c>
      <c r="I28" s="12">
        <f t="shared" si="1"/>
        <v>1.0823942360982819</v>
      </c>
      <c r="J28" s="4" t="str">
        <f t="shared" si="2"/>
        <v/>
      </c>
      <c r="K28" s="4" t="str">
        <f t="shared" si="3"/>
        <v/>
      </c>
      <c r="L28" s="4" t="str">
        <f t="shared" si="4"/>
        <v>×</v>
      </c>
    </row>
    <row r="29" spans="1:12" x14ac:dyDescent="0.15">
      <c r="A29" s="4" t="s">
        <v>92</v>
      </c>
      <c r="B29" s="4" t="s">
        <v>29</v>
      </c>
      <c r="C29" s="4" t="s">
        <v>33</v>
      </c>
      <c r="D29" s="4" t="s">
        <v>47</v>
      </c>
      <c r="E29" s="4" t="s">
        <v>54</v>
      </c>
      <c r="F29" s="7">
        <v>13125</v>
      </c>
      <c r="G29" s="7">
        <v>15161</v>
      </c>
      <c r="H29" s="11">
        <f t="shared" si="0"/>
        <v>28286</v>
      </c>
      <c r="I29" s="12">
        <f t="shared" si="1"/>
        <v>1.1551238095238094</v>
      </c>
      <c r="J29" s="4" t="str">
        <f t="shared" si="2"/>
        <v>○</v>
      </c>
      <c r="K29" s="4" t="str">
        <f t="shared" si="3"/>
        <v>○</v>
      </c>
      <c r="L29" s="4" t="str">
        <f t="shared" si="4"/>
        <v>○</v>
      </c>
    </row>
    <row r="30" spans="1:12" x14ac:dyDescent="0.15">
      <c r="A30" s="4" t="s">
        <v>93</v>
      </c>
      <c r="B30" s="4" t="s">
        <v>1</v>
      </c>
      <c r="C30" s="4" t="s">
        <v>33</v>
      </c>
      <c r="D30" s="4" t="s">
        <v>47</v>
      </c>
      <c r="E30" s="4" t="s">
        <v>54</v>
      </c>
      <c r="F30" s="7">
        <v>13541</v>
      </c>
      <c r="G30" s="7">
        <v>14539</v>
      </c>
      <c r="H30" s="11">
        <f t="shared" si="0"/>
        <v>28080</v>
      </c>
      <c r="I30" s="12">
        <f t="shared" si="1"/>
        <v>1.0737020899490437</v>
      </c>
      <c r="J30" s="4" t="str">
        <f t="shared" si="2"/>
        <v>○</v>
      </c>
      <c r="K30" s="4" t="str">
        <f t="shared" si="3"/>
        <v>○</v>
      </c>
      <c r="L30" s="4" t="str">
        <f t="shared" si="4"/>
        <v>○</v>
      </c>
    </row>
    <row r="31" spans="1:12" x14ac:dyDescent="0.15">
      <c r="A31" s="4" t="s">
        <v>20</v>
      </c>
      <c r="B31" s="4" t="s">
        <v>35</v>
      </c>
      <c r="C31" s="4"/>
      <c r="D31" s="4" t="s">
        <v>49</v>
      </c>
      <c r="E31" s="4" t="s">
        <v>54</v>
      </c>
      <c r="F31" s="7">
        <v>4092</v>
      </c>
      <c r="G31" s="7">
        <v>5452</v>
      </c>
      <c r="H31" s="11">
        <f t="shared" si="0"/>
        <v>9544</v>
      </c>
      <c r="I31" s="12">
        <f t="shared" si="1"/>
        <v>1.3323558162267839</v>
      </c>
      <c r="J31" s="4" t="str">
        <f t="shared" si="2"/>
        <v/>
      </c>
      <c r="K31" s="4" t="str">
        <f t="shared" si="3"/>
        <v/>
      </c>
      <c r="L31" s="4" t="str">
        <f t="shared" si="4"/>
        <v>×</v>
      </c>
    </row>
    <row r="32" spans="1:12" x14ac:dyDescent="0.15">
      <c r="A32" s="4" t="s">
        <v>0</v>
      </c>
      <c r="B32" s="4" t="s">
        <v>1</v>
      </c>
      <c r="C32" s="4"/>
      <c r="D32" s="4" t="s">
        <v>48</v>
      </c>
      <c r="E32" s="4"/>
      <c r="F32" s="7">
        <v>11448</v>
      </c>
      <c r="G32" s="7">
        <v>12910</v>
      </c>
      <c r="H32" s="11">
        <f t="shared" si="0"/>
        <v>24358</v>
      </c>
      <c r="I32" s="12">
        <f t="shared" si="1"/>
        <v>1.1277078965758212</v>
      </c>
      <c r="J32" s="4" t="str">
        <f t="shared" si="2"/>
        <v/>
      </c>
      <c r="K32" s="4" t="str">
        <f t="shared" si="3"/>
        <v/>
      </c>
      <c r="L32" s="4" t="str">
        <f t="shared" si="4"/>
        <v>×</v>
      </c>
    </row>
    <row r="33" spans="1:12" x14ac:dyDescent="0.15">
      <c r="A33" s="4" t="s">
        <v>94</v>
      </c>
      <c r="B33" s="4" t="s">
        <v>22</v>
      </c>
      <c r="C33" s="4" t="s">
        <v>33</v>
      </c>
      <c r="D33" s="4" t="s">
        <v>51</v>
      </c>
      <c r="E33" s="4"/>
      <c r="F33" s="7">
        <v>5515</v>
      </c>
      <c r="G33" s="7">
        <v>5191</v>
      </c>
      <c r="H33" s="11">
        <f t="shared" si="0"/>
        <v>10706</v>
      </c>
      <c r="I33" s="12">
        <f t="shared" si="1"/>
        <v>0.94125113327289212</v>
      </c>
      <c r="J33" s="4" t="str">
        <f t="shared" si="2"/>
        <v>○</v>
      </c>
      <c r="K33" s="4" t="str">
        <f t="shared" si="3"/>
        <v/>
      </c>
      <c r="L33" s="4" t="str">
        <f t="shared" si="4"/>
        <v>×</v>
      </c>
    </row>
    <row r="34" spans="1:12" x14ac:dyDescent="0.15">
      <c r="A34" s="4" t="s">
        <v>23</v>
      </c>
      <c r="B34" s="4" t="s">
        <v>4</v>
      </c>
      <c r="C34" s="4"/>
      <c r="D34" s="4" t="s">
        <v>48</v>
      </c>
      <c r="E34" s="4"/>
      <c r="F34" s="7">
        <v>3223</v>
      </c>
      <c r="G34" s="7">
        <v>4500</v>
      </c>
      <c r="H34" s="11">
        <f t="shared" si="0"/>
        <v>7723</v>
      </c>
      <c r="I34" s="12">
        <f t="shared" si="1"/>
        <v>1.3962147067949116</v>
      </c>
      <c r="J34" s="4" t="str">
        <f t="shared" si="2"/>
        <v/>
      </c>
      <c r="K34" s="4" t="str">
        <f t="shared" si="3"/>
        <v/>
      </c>
      <c r="L34" s="4" t="str">
        <f t="shared" si="4"/>
        <v>×</v>
      </c>
    </row>
    <row r="35" spans="1:12" x14ac:dyDescent="0.15">
      <c r="A35" s="4" t="s">
        <v>30</v>
      </c>
      <c r="B35" s="4" t="s">
        <v>4</v>
      </c>
      <c r="C35" s="4"/>
      <c r="D35" s="4" t="s">
        <v>51</v>
      </c>
      <c r="E35" s="4"/>
      <c r="F35" s="7">
        <v>2960</v>
      </c>
      <c r="G35" s="7">
        <v>3770</v>
      </c>
      <c r="H35" s="11">
        <f t="shared" si="0"/>
        <v>6730</v>
      </c>
      <c r="I35" s="12">
        <f t="shared" si="1"/>
        <v>1.2736486486486487</v>
      </c>
      <c r="J35" s="4" t="str">
        <f t="shared" si="2"/>
        <v/>
      </c>
      <c r="K35" s="4" t="str">
        <f t="shared" si="3"/>
        <v/>
      </c>
      <c r="L35" s="4" t="str">
        <f t="shared" si="4"/>
        <v>×</v>
      </c>
    </row>
    <row r="36" spans="1:12" x14ac:dyDescent="0.15">
      <c r="A36" s="4" t="s">
        <v>13</v>
      </c>
      <c r="B36" s="4" t="s">
        <v>8</v>
      </c>
      <c r="C36" s="4"/>
      <c r="D36" s="4" t="s">
        <v>48</v>
      </c>
      <c r="E36" s="4"/>
      <c r="F36" s="7">
        <v>5636</v>
      </c>
      <c r="G36" s="7">
        <v>6661</v>
      </c>
      <c r="H36" s="11">
        <f t="shared" si="0"/>
        <v>12297</v>
      </c>
      <c r="I36" s="12">
        <f t="shared" si="1"/>
        <v>1.1818665720369057</v>
      </c>
      <c r="J36" s="4" t="str">
        <f t="shared" si="2"/>
        <v/>
      </c>
      <c r="K36" s="4" t="str">
        <f t="shared" si="3"/>
        <v/>
      </c>
      <c r="L36" s="4" t="str">
        <f t="shared" si="4"/>
        <v>×</v>
      </c>
    </row>
    <row r="37" spans="1:12" x14ac:dyDescent="0.15">
      <c r="A37" s="4" t="s">
        <v>7</v>
      </c>
      <c r="B37" s="4" t="s">
        <v>8</v>
      </c>
      <c r="C37" s="4"/>
      <c r="D37" s="4" t="s">
        <v>49</v>
      </c>
      <c r="E37" s="4" t="s">
        <v>54</v>
      </c>
      <c r="F37" s="7">
        <v>6699</v>
      </c>
      <c r="G37" s="7">
        <v>8115</v>
      </c>
      <c r="H37" s="11">
        <f t="shared" si="0"/>
        <v>14814</v>
      </c>
      <c r="I37" s="12">
        <f t="shared" si="1"/>
        <v>1.2113748320644873</v>
      </c>
      <c r="J37" s="4" t="str">
        <f t="shared" si="2"/>
        <v/>
      </c>
      <c r="K37" s="4" t="str">
        <f t="shared" si="3"/>
        <v/>
      </c>
      <c r="L37" s="4" t="str">
        <f t="shared" si="4"/>
        <v>×</v>
      </c>
    </row>
    <row r="38" spans="1:12" x14ac:dyDescent="0.15">
      <c r="A38" s="4" t="s">
        <v>3</v>
      </c>
      <c r="B38" s="4" t="s">
        <v>35</v>
      </c>
      <c r="C38" s="4"/>
      <c r="D38" s="4" t="s">
        <v>50</v>
      </c>
      <c r="E38" s="4"/>
      <c r="F38" s="7">
        <v>8712</v>
      </c>
      <c r="G38" s="7">
        <v>11867</v>
      </c>
      <c r="H38" s="11">
        <f t="shared" si="0"/>
        <v>20579</v>
      </c>
      <c r="I38" s="12">
        <f t="shared" si="1"/>
        <v>1.3621441689623508</v>
      </c>
      <c r="J38" s="4" t="str">
        <f t="shared" si="2"/>
        <v/>
      </c>
      <c r="K38" s="4" t="str">
        <f t="shared" si="3"/>
        <v/>
      </c>
      <c r="L38" s="4" t="str">
        <f t="shared" si="4"/>
        <v>×</v>
      </c>
    </row>
    <row r="39" spans="1:12" x14ac:dyDescent="0.15">
      <c r="A39" s="4" t="s">
        <v>95</v>
      </c>
      <c r="B39" s="4" t="s">
        <v>29</v>
      </c>
      <c r="C39" s="4" t="s">
        <v>33</v>
      </c>
      <c r="D39" s="4" t="s">
        <v>48</v>
      </c>
      <c r="E39" s="4"/>
      <c r="F39" s="7">
        <v>9177</v>
      </c>
      <c r="G39" s="7">
        <v>10095</v>
      </c>
      <c r="H39" s="11">
        <f t="shared" si="0"/>
        <v>19272</v>
      </c>
      <c r="I39" s="12">
        <f t="shared" si="1"/>
        <v>1.1000326904217064</v>
      </c>
      <c r="J39" s="4" t="str">
        <f t="shared" si="2"/>
        <v>○</v>
      </c>
      <c r="K39" s="4" t="str">
        <f t="shared" si="3"/>
        <v/>
      </c>
      <c r="L39" s="4" t="str">
        <f t="shared" si="4"/>
        <v>×</v>
      </c>
    </row>
    <row r="40" spans="1:12" x14ac:dyDescent="0.15">
      <c r="A40" s="4" t="s">
        <v>96</v>
      </c>
      <c r="B40" s="4" t="s">
        <v>29</v>
      </c>
      <c r="C40" s="4" t="s">
        <v>33</v>
      </c>
      <c r="D40" s="4" t="s">
        <v>47</v>
      </c>
      <c r="E40" s="4"/>
      <c r="F40" s="7">
        <v>10358</v>
      </c>
      <c r="G40" s="7">
        <v>12374</v>
      </c>
      <c r="H40" s="11">
        <f t="shared" si="0"/>
        <v>22732</v>
      </c>
      <c r="I40" s="12">
        <f t="shared" si="1"/>
        <v>1.1946321683722727</v>
      </c>
      <c r="J40" s="4" t="str">
        <f t="shared" si="2"/>
        <v>○</v>
      </c>
      <c r="K40" s="4" t="str">
        <f t="shared" si="3"/>
        <v>○</v>
      </c>
      <c r="L40" s="4" t="str">
        <f t="shared" si="4"/>
        <v>△</v>
      </c>
    </row>
    <row r="41" spans="1:12" x14ac:dyDescent="0.15">
      <c r="A41" s="4" t="s">
        <v>11</v>
      </c>
      <c r="B41" s="4" t="s">
        <v>4</v>
      </c>
      <c r="C41" s="4"/>
      <c r="D41" s="4" t="s">
        <v>47</v>
      </c>
      <c r="E41" s="4" t="s">
        <v>54</v>
      </c>
      <c r="F41" s="7">
        <v>6489</v>
      </c>
      <c r="G41" s="7">
        <v>7075</v>
      </c>
      <c r="H41" s="11">
        <f t="shared" si="0"/>
        <v>13564</v>
      </c>
      <c r="I41" s="12">
        <f t="shared" si="1"/>
        <v>1.0903066728309447</v>
      </c>
      <c r="J41" s="4" t="str">
        <f t="shared" si="2"/>
        <v/>
      </c>
      <c r="K41" s="4" t="str">
        <f t="shared" si="3"/>
        <v/>
      </c>
      <c r="L41" s="4" t="str">
        <f t="shared" si="4"/>
        <v>×</v>
      </c>
    </row>
    <row r="42" spans="1:12" x14ac:dyDescent="0.15">
      <c r="A42" s="4" t="s">
        <v>97</v>
      </c>
      <c r="B42" s="4" t="s">
        <v>22</v>
      </c>
      <c r="C42" s="4" t="s">
        <v>33</v>
      </c>
      <c r="D42" s="4" t="s">
        <v>47</v>
      </c>
      <c r="E42" s="4"/>
      <c r="F42" s="7">
        <v>7422</v>
      </c>
      <c r="G42" s="7">
        <v>9133</v>
      </c>
      <c r="H42" s="11">
        <f t="shared" si="0"/>
        <v>16555</v>
      </c>
      <c r="I42" s="12">
        <f t="shared" si="1"/>
        <v>1.2305308542171922</v>
      </c>
      <c r="J42" s="4" t="str">
        <f t="shared" si="2"/>
        <v>○</v>
      </c>
      <c r="K42" s="4" t="str">
        <f t="shared" si="3"/>
        <v>○</v>
      </c>
      <c r="L42" s="4" t="str">
        <f t="shared" si="4"/>
        <v>△</v>
      </c>
    </row>
    <row r="43" spans="1:12" x14ac:dyDescent="0.15">
      <c r="E43" t="s">
        <v>44</v>
      </c>
      <c r="F43" s="9">
        <f>SUM(F5:F42)</f>
        <v>254799</v>
      </c>
    </row>
    <row r="44" spans="1:12" x14ac:dyDescent="0.15">
      <c r="E44" t="s">
        <v>57</v>
      </c>
      <c r="F44" s="9">
        <f>AVERAGE(F5:F42)</f>
        <v>6705.2368421052633</v>
      </c>
    </row>
    <row r="45" spans="1:12" x14ac:dyDescent="0.15">
      <c r="A45" t="s">
        <v>73</v>
      </c>
      <c r="C45" s="4">
        <f>COUNTA(C5:C42)</f>
        <v>12</v>
      </c>
      <c r="E45" t="s">
        <v>58</v>
      </c>
      <c r="F45" s="9">
        <f>MAX(F5:F42)</f>
        <v>19192</v>
      </c>
    </row>
    <row r="46" spans="1:12" x14ac:dyDescent="0.15">
      <c r="E46" t="s">
        <v>59</v>
      </c>
      <c r="F46" s="10">
        <f>MIN(F5:F42)</f>
        <v>1965</v>
      </c>
    </row>
    <row r="49" spans="1:4" x14ac:dyDescent="0.15">
      <c r="B49" t="s">
        <v>63</v>
      </c>
      <c r="C49" t="s">
        <v>64</v>
      </c>
      <c r="D49" t="s">
        <v>65</v>
      </c>
    </row>
    <row r="50" spans="1:4" x14ac:dyDescent="0.15">
      <c r="A50" t="s">
        <v>35</v>
      </c>
      <c r="B50" s="4">
        <f>COUNTIF($B$5:$B$42,A50)</f>
        <v>16</v>
      </c>
      <c r="C50" s="7">
        <f>SUMIF($B$5:$B$42,A50,$H$5:$H$42)</f>
        <v>195509</v>
      </c>
      <c r="D50" s="13">
        <f>C50/$C$58</f>
        <v>0.35316952802104107</v>
      </c>
    </row>
    <row r="51" spans="1:4" x14ac:dyDescent="0.15">
      <c r="A51" t="s">
        <v>36</v>
      </c>
      <c r="B51" s="4">
        <f t="shared" ref="B51:B57" si="5">COUNTIF($B$5:$B$42,A51)</f>
        <v>4</v>
      </c>
      <c r="C51" s="7">
        <f t="shared" ref="C51:C57" si="6">SUMIF($B$5:$B$42,A51,$H$5:$H$42)</f>
        <v>82367</v>
      </c>
      <c r="D51" s="13">
        <f t="shared" ref="D51:D58" si="7">C51/$C$58</f>
        <v>0.14878862105841209</v>
      </c>
    </row>
    <row r="52" spans="1:4" x14ac:dyDescent="0.15">
      <c r="A52" t="s">
        <v>37</v>
      </c>
      <c r="B52" s="4">
        <f t="shared" si="5"/>
        <v>6</v>
      </c>
      <c r="C52" s="7">
        <f t="shared" si="6"/>
        <v>96688</v>
      </c>
      <c r="D52" s="13">
        <f t="shared" si="7"/>
        <v>0.17465822711639065</v>
      </c>
    </row>
    <row r="53" spans="1:4" x14ac:dyDescent="0.15">
      <c r="A53" t="s">
        <v>39</v>
      </c>
      <c r="B53" s="4">
        <f t="shared" si="5"/>
        <v>1</v>
      </c>
      <c r="C53" s="7">
        <f t="shared" si="6"/>
        <v>6410</v>
      </c>
      <c r="D53" s="13">
        <f t="shared" si="7"/>
        <v>1.1579091881268246E-2</v>
      </c>
    </row>
    <row r="54" spans="1:4" x14ac:dyDescent="0.15">
      <c r="A54" t="s">
        <v>40</v>
      </c>
      <c r="B54" s="4">
        <f t="shared" si="5"/>
        <v>1</v>
      </c>
      <c r="C54" s="7">
        <f t="shared" si="6"/>
        <v>7394</v>
      </c>
      <c r="D54" s="13">
        <f t="shared" si="7"/>
        <v>1.3356599901731265E-2</v>
      </c>
    </row>
    <row r="55" spans="1:4" x14ac:dyDescent="0.15">
      <c r="A55" t="s">
        <v>41</v>
      </c>
      <c r="B55" s="4">
        <f t="shared" si="5"/>
        <v>1</v>
      </c>
      <c r="C55" s="7">
        <f t="shared" si="6"/>
        <v>9091</v>
      </c>
      <c r="D55" s="13">
        <f t="shared" si="7"/>
        <v>1.6422078672794011E-2</v>
      </c>
    </row>
    <row r="56" spans="1:4" x14ac:dyDescent="0.15">
      <c r="A56" t="s">
        <v>42</v>
      </c>
      <c r="B56" s="4">
        <f t="shared" si="5"/>
        <v>5</v>
      </c>
      <c r="C56" s="7">
        <f t="shared" si="6"/>
        <v>77957</v>
      </c>
      <c r="D56" s="13">
        <f t="shared" si="7"/>
        <v>0.14082235035694673</v>
      </c>
    </row>
    <row r="57" spans="1:4" x14ac:dyDescent="0.15">
      <c r="A57" t="s">
        <v>43</v>
      </c>
      <c r="B57" s="4">
        <f t="shared" si="5"/>
        <v>4</v>
      </c>
      <c r="C57" s="7">
        <f t="shared" si="6"/>
        <v>78168</v>
      </c>
      <c r="D57" s="13">
        <f t="shared" si="7"/>
        <v>0.14120350299141593</v>
      </c>
    </row>
    <row r="58" spans="1:4" x14ac:dyDescent="0.15">
      <c r="A58" t="s">
        <v>44</v>
      </c>
      <c r="B58" s="4">
        <f>SUM(B50:B57)</f>
        <v>38</v>
      </c>
      <c r="C58" s="7">
        <f>SUM(C50:C57)</f>
        <v>553584</v>
      </c>
      <c r="D58" s="13">
        <f t="shared" si="7"/>
        <v>1</v>
      </c>
    </row>
    <row r="60" spans="1:4" x14ac:dyDescent="0.15">
      <c r="B60" t="s">
        <v>60</v>
      </c>
    </row>
    <row r="61" spans="1:4" x14ac:dyDescent="0.15">
      <c r="A61" t="s">
        <v>69</v>
      </c>
      <c r="B61" s="7">
        <f>VLOOKUP(A61,A4:H42,8,FALSE)</f>
        <v>12297</v>
      </c>
    </row>
  </sheetData>
  <sortState xmlns:xlrd2="http://schemas.microsoft.com/office/spreadsheetml/2017/richdata2" ref="A5:H42">
    <sortCondition ref="A5:A42"/>
  </sortState>
  <phoneticPr fontId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7"/>
  <sheetViews>
    <sheetView zoomScale="130" zoomScaleNormal="130" workbookViewId="0">
      <selection activeCell="F3" sqref="F3"/>
    </sheetView>
  </sheetViews>
  <sheetFormatPr defaultRowHeight="13.5" x14ac:dyDescent="0.15"/>
  <cols>
    <col min="5" max="5" width="13.375" bestFit="1" customWidth="1"/>
  </cols>
  <sheetData>
    <row r="1" spans="1:7" x14ac:dyDescent="0.15">
      <c r="B1" t="s">
        <v>74</v>
      </c>
    </row>
    <row r="2" spans="1:7" x14ac:dyDescent="0.15">
      <c r="B2" t="s">
        <v>81</v>
      </c>
      <c r="F2" t="s">
        <v>80</v>
      </c>
    </row>
    <row r="3" spans="1:7" x14ac:dyDescent="0.15">
      <c r="A3" t="s">
        <v>70</v>
      </c>
      <c r="B3">
        <v>2</v>
      </c>
      <c r="D3" t="s">
        <v>75</v>
      </c>
      <c r="E3" t="s">
        <v>76</v>
      </c>
      <c r="F3" s="4">
        <f>B4^2-4*B3*B5</f>
        <v>1</v>
      </c>
      <c r="G3" t="s">
        <v>82</v>
      </c>
    </row>
    <row r="4" spans="1:7" x14ac:dyDescent="0.15">
      <c r="A4" t="s">
        <v>71</v>
      </c>
      <c r="B4">
        <v>3</v>
      </c>
      <c r="E4" s="3" t="s">
        <v>77</v>
      </c>
      <c r="F4" s="4">
        <f>-B4+SQRT(F3)</f>
        <v>-2</v>
      </c>
      <c r="G4" t="s">
        <v>83</v>
      </c>
    </row>
    <row r="5" spans="1:7" x14ac:dyDescent="0.15">
      <c r="A5" t="s">
        <v>72</v>
      </c>
      <c r="B5">
        <v>1</v>
      </c>
      <c r="D5" t="s">
        <v>78</v>
      </c>
      <c r="E5" t="s">
        <v>78</v>
      </c>
      <c r="F5" s="4">
        <f>2*B3</f>
        <v>4</v>
      </c>
      <c r="G5" t="s">
        <v>82</v>
      </c>
    </row>
    <row r="6" spans="1:7" x14ac:dyDescent="0.15">
      <c r="E6" t="s">
        <v>79</v>
      </c>
      <c r="F6" s="4">
        <f>F4/F5</f>
        <v>-0.5</v>
      </c>
      <c r="G6" t="s">
        <v>82</v>
      </c>
    </row>
    <row r="7" spans="1:7" x14ac:dyDescent="0.15">
      <c r="A7" s="1"/>
      <c r="B7" s="2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問題4</vt:lpstr>
      <vt:lpstr>問題5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imanishi</dc:creator>
  <cp:lastModifiedBy>imanishi</cp:lastModifiedBy>
  <dcterms:created xsi:type="dcterms:W3CDTF">2019-07-15T12:42:47Z</dcterms:created>
  <dcterms:modified xsi:type="dcterms:W3CDTF">2019-07-23T23:02:13Z</dcterms:modified>
</cp:coreProperties>
</file>